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go Roversi\Downloads\"/>
    </mc:Choice>
  </mc:AlternateContent>
  <xr:revisionPtr revIDLastSave="0" documentId="13_ncr:1_{CD79C6A9-056B-459F-8AD1-5A8B0AA5D5D5}" xr6:coauthVersionLast="47" xr6:coauthVersionMax="47" xr10:uidLastSave="{00000000-0000-0000-0000-000000000000}"/>
  <workbookProtection workbookAlgorithmName="SHA-512" workbookHashValue="vxa7xgBJHOQ4iHUc5z9Gct1JmFEOSkq+ikk6Ss4GFQufnyjkfUGp8NeOVSXvJXbexNamZqnsfUuB+CiIx8zAnQ==" workbookSaltValue="pxhZrFntIa8SxwzN7HQVnQ==" workbookSpinCount="100000" lockStructure="1"/>
  <bookViews>
    <workbookView xWindow="-120" yWindow="-120" windowWidth="29040" windowHeight="15720" xr2:uid="{E4055719-1E86-49C7-865E-F9F3CD4A8C8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19" i="1"/>
  <c r="H18" i="1"/>
  <c r="H17" i="1"/>
  <c r="F13" i="1"/>
  <c r="H13" i="1" s="1"/>
  <c r="F12" i="1"/>
  <c r="H12" i="1" s="1"/>
  <c r="H11" i="1"/>
  <c r="F11" i="1"/>
  <c r="F10" i="1"/>
  <c r="H10" i="1" s="1"/>
  <c r="F9" i="1"/>
  <c r="H9" i="1" s="1"/>
  <c r="F8" i="1"/>
  <c r="H8" i="1" s="1"/>
  <c r="F7" i="1"/>
  <c r="H7" i="1" s="1"/>
  <c r="F6" i="1"/>
  <c r="H6" i="1" s="1"/>
  <c r="H5" i="1"/>
  <c r="F5" i="1"/>
  <c r="F4" i="1"/>
  <c r="H4" i="1" s="1"/>
</calcChain>
</file>

<file path=xl/sharedStrings.xml><?xml version="1.0" encoding="utf-8"?>
<sst xmlns="http://schemas.openxmlformats.org/spreadsheetml/2006/main" count="95" uniqueCount="66">
  <si>
    <t xml:space="preserve">ESTIMATIVA DE CUSTOS - TAXA DE EXPEDIENTE (ANÁLISE DE INTERVENÇÃO AMBIENTAL) </t>
  </si>
  <si>
    <t>Código</t>
  </si>
  <si>
    <t>Especificação</t>
  </si>
  <si>
    <t>Unidade</t>
  </si>
  <si>
    <t>Cálculo</t>
  </si>
  <si>
    <t>Quantidade Calculo</t>
  </si>
  <si>
    <t>Quantidade</t>
  </si>
  <si>
    <t>Valor</t>
  </si>
  <si>
    <t>7.24.1</t>
  </si>
  <si>
    <t>Supressão de cobertura vegetal nativa, com ou sem destoca, para uso alternativo do solo</t>
  </si>
  <si>
    <t>hectare</t>
  </si>
  <si>
    <t>124 Ufemgs + 1 Ufemg por hectare</t>
  </si>
  <si>
    <t>7.24.2</t>
  </si>
  <si>
    <t>Intervenção com supressão de cobertura vegetal nativa em áreas de preservação permanente – APP</t>
  </si>
  <si>
    <t>7.24.3</t>
  </si>
  <si>
    <t>Destoca em área remanescente de supressão de vegetação nativa</t>
  </si>
  <si>
    <t>7.24.4</t>
  </si>
  <si>
    <t>Corte ou aproveitamento de árvores isoladas nativas vivas</t>
  </si>
  <si>
    <t>7.24.5</t>
  </si>
  <si>
    <t>Análise e vistoria de plano de manejo sustentável da vegetação nativa</t>
  </si>
  <si>
    <t>124 Ufemgs + 1 Ufemg por hectare ou fração</t>
  </si>
  <si>
    <t>7.24.6</t>
  </si>
  <si>
    <t>Intervenção em área de preservação permanente – APP – sem supressão de cobertura vegetal nativa</t>
  </si>
  <si>
    <t>124 Ufemgs + 30 Ufemgs por hectare ou fração</t>
  </si>
  <si>
    <t>7.24.7</t>
  </si>
  <si>
    <t>Supressão de maciço florestal de origem plantada com presença de sub-bosque nativo com rendimento lenhoso</t>
  </si>
  <si>
    <t>7.24.8</t>
  </si>
  <si>
    <t>Supressão de maciço florestal de origem plantada localizado em APP</t>
  </si>
  <si>
    <t>7.24.9</t>
  </si>
  <si>
    <t>Aproveitamento de material lenhoso</t>
  </si>
  <si>
    <t>m³</t>
  </si>
  <si>
    <t>124 Ufemgs + 1 Ufemg por metro cúbico</t>
  </si>
  <si>
    <t>7.24.13</t>
  </si>
  <si>
    <t>Prorrogação de prazo de validade do Daia</t>
  </si>
  <si>
    <t xml:space="preserve">ESTIMATIVA - TAXA FLORESTAL </t>
  </si>
  <si>
    <t>Ufemg</t>
  </si>
  <si>
    <t>Árvore / Unidade</t>
  </si>
  <si>
    <t>Taxa Florestal</t>
  </si>
  <si>
    <t>1.00</t>
  </si>
  <si>
    <t>Lenha de floresta plantada</t>
  </si>
  <si>
    <t>1.01</t>
  </si>
  <si>
    <t>Lenha de floresta nativa sob manejo sustentável</t>
  </si>
  <si>
    <t>1.02</t>
  </si>
  <si>
    <t>Lenha de floresta nativa</t>
  </si>
  <si>
    <t>2.00</t>
  </si>
  <si>
    <t>Madeira de floresta plantada</t>
  </si>
  <si>
    <t>2.01</t>
  </si>
  <si>
    <t>Madeira de floresta nativa sob manejo sustentável</t>
  </si>
  <si>
    <t>2.02</t>
  </si>
  <si>
    <t>Madeira de floresta nativa</t>
  </si>
  <si>
    <t>3.00</t>
  </si>
  <si>
    <t>Carvão vegetal de floresta plantada</t>
  </si>
  <si>
    <t>3.01</t>
  </si>
  <si>
    <t>Carvão vegetal de floresta nativa sob manejo sustentável</t>
  </si>
  <si>
    <t>3.02</t>
  </si>
  <si>
    <t>Carvão vegetal de floresta nativa</t>
  </si>
  <si>
    <t>4.00</t>
  </si>
  <si>
    <t>Produtos não madeireiros de floresta plantada</t>
  </si>
  <si>
    <t>kg</t>
  </si>
  <si>
    <t>4.01</t>
  </si>
  <si>
    <t>Produtos não madeireiros de floresta nativa sob manejo sustentável</t>
  </si>
  <si>
    <t>4.02</t>
  </si>
  <si>
    <t>Produtos não madeireiros de floresta nativa</t>
  </si>
  <si>
    <t>Conforme Resolução SEF-MG Nº 5.969, de 28/11/25, o valor da UFEMG para o exercício de 2026 será de R$ 5,7899  (cinco reais e sete mil oitocentos e noventa e nove décimos de milésimos)</t>
  </si>
  <si>
    <t>Valor/árvore
(ano 2026)</t>
  </si>
  <si>
    <t>Valor Ufemg 
(ano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</si>
</sst>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&quot;R$&quot;\ #,##0.0000"/>
  </numFmts>
  <fonts count="12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scheme val="minor"/>
    </font>
    <font>
      <sz val="12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F4E8"/>
        <bgColor indexed="64"/>
      </patternFill>
    </fill>
    <fill>
      <patternFill patternType="solid">
        <fgColor rgb="FFFFFEF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 style="thin">
        <color theme="9" tint="-0.499984740745262"/>
      </top>
      <bottom style="medium">
        <color theme="9" tint="-0.499984740745262"/>
      </bottom>
      <diagonal/>
    </border>
    <border>
      <left/>
      <right/>
      <top style="thin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theme="9" tint="-0.499984740745262"/>
      </right>
      <top/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thin">
        <color indexed="64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 style="medium">
        <color indexed="64"/>
      </left>
      <right style="medium">
        <color indexed="64"/>
      </right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 style="medium">
        <color theme="9" tint="-0.499984740745262"/>
      </bottom>
      <diagonal/>
    </border>
    <border>
      <left/>
      <right style="medium">
        <color indexed="64"/>
      </right>
      <top style="thin">
        <color theme="9" tint="-0.499984740745262"/>
      </top>
      <bottom style="medium">
        <color theme="9" tint="-0.4999847407452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3" borderId="0" xfId="0" applyFill="1"/>
    <xf numFmtId="0" fontId="5" fillId="5" borderId="5" xfId="1" applyFont="1" applyFill="1" applyBorder="1" applyAlignment="1" applyProtection="1">
      <alignment horizontal="center" vertical="center" wrapText="1"/>
    </xf>
    <xf numFmtId="0" fontId="5" fillId="5" borderId="6" xfId="1" applyFont="1" applyFill="1" applyBorder="1" applyAlignment="1" applyProtection="1">
      <alignment horizontal="center" vertical="center" wrapText="1"/>
    </xf>
    <xf numFmtId="0" fontId="5" fillId="5" borderId="7" xfId="1" applyFont="1" applyFill="1" applyBorder="1" applyAlignment="1" applyProtection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6" fillId="7" borderId="10" xfId="0" applyFont="1" applyFill="1" applyBorder="1" applyAlignment="1" applyProtection="1">
      <alignment horizontal="center" vertical="center" wrapText="1"/>
      <protection locked="0"/>
    </xf>
    <xf numFmtId="164" fontId="6" fillId="6" borderId="11" xfId="0" applyNumberFormat="1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6" fillId="7" borderId="14" xfId="0" applyFont="1" applyFill="1" applyBorder="1" applyAlignment="1" applyProtection="1">
      <alignment horizontal="center" vertical="center" wrapText="1"/>
      <protection locked="0"/>
    </xf>
    <xf numFmtId="164" fontId="6" fillId="6" borderId="15" xfId="0" applyNumberFormat="1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165" fontId="0" fillId="8" borderId="17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left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6" fillId="7" borderId="20" xfId="0" applyFont="1" applyFill="1" applyBorder="1" applyAlignment="1" applyProtection="1">
      <alignment horizontal="center" vertical="center" wrapText="1"/>
      <protection locked="0"/>
    </xf>
    <xf numFmtId="164" fontId="6" fillId="6" borderId="21" xfId="0" applyNumberFormat="1" applyFont="1" applyFill="1" applyBorder="1" applyAlignment="1">
      <alignment horizontal="center" vertical="center" wrapText="1"/>
    </xf>
    <xf numFmtId="0" fontId="5" fillId="5" borderId="25" xfId="1" applyFont="1" applyFill="1" applyBorder="1" applyAlignment="1" applyProtection="1">
      <alignment horizontal="center" vertical="center" wrapText="1"/>
    </xf>
    <xf numFmtId="0" fontId="5" fillId="5" borderId="26" xfId="1" applyFont="1" applyFill="1" applyBorder="1" applyAlignment="1" applyProtection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 applyProtection="1">
      <alignment horizontal="center" vertical="center" wrapText="1"/>
      <protection locked="0"/>
    </xf>
    <xf numFmtId="164" fontId="8" fillId="6" borderId="28" xfId="0" applyNumberFormat="1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164" fontId="8" fillId="6" borderId="30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left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/>
    </xf>
    <xf numFmtId="0" fontId="9" fillId="7" borderId="33" xfId="0" applyFont="1" applyFill="1" applyBorder="1" applyAlignment="1" applyProtection="1">
      <alignment horizontal="center" vertical="center" wrapText="1"/>
      <protection locked="0"/>
    </xf>
    <xf numFmtId="164" fontId="8" fillId="6" borderId="34" xfId="0" applyNumberFormat="1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left" vertical="center"/>
    </xf>
    <xf numFmtId="0" fontId="10" fillId="6" borderId="32" xfId="0" applyFont="1" applyFill="1" applyBorder="1" applyAlignment="1">
      <alignment horizontal="left" vertical="center"/>
    </xf>
    <xf numFmtId="0" fontId="10" fillId="6" borderId="32" xfId="0" applyFont="1" applyFill="1" applyBorder="1" applyAlignment="1">
      <alignment horizontal="center" vertical="center"/>
    </xf>
    <xf numFmtId="0" fontId="11" fillId="7" borderId="32" xfId="0" applyFont="1" applyFill="1" applyBorder="1" applyAlignment="1" applyProtection="1">
      <alignment horizontal="center" vertical="center"/>
      <protection locked="0"/>
    </xf>
    <xf numFmtId="164" fontId="10" fillId="6" borderId="34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</cellXfs>
  <cellStyles count="2">
    <cellStyle name="Normal" xfId="0" builtinId="0"/>
    <cellStyle name="Título 2" xfId="1" builtinId="17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numFmt numFmtId="164" formatCode="&quot;R$&quot;\ #,##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numFmt numFmtId="0" formatCode="General"/>
      <fill>
        <patternFill patternType="solid">
          <fgColor indexed="64"/>
          <bgColor rgb="FFEEF4E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222222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</patternFill>
      </fill>
      <alignment horizontal="center" vertical="center" textRotation="0" wrapText="1" indent="0" justifyLastLine="0" shrinkToFit="0" readingOrder="0"/>
      <protection locked="1" hidden="0"/>
    </dxf>
    <dxf>
      <border>
        <bottom style="medium">
          <color theme="9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64" formatCode="&quot;R$&quot;\ #,##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EEF4E8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border>
        <bottom style="medium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162E58F-3CEA-42CC-BC6C-25639951A092}" name="Tabela2" displayName="Tabela2" ref="B16:H29" totalsRowShown="0" headerRowDxfId="19" dataDxfId="17" headerRowBorderDxfId="18" headerRowCellStyle="Título 2">
  <autoFilter ref="B16:H29" xr:uid="{E162E58F-3CEA-42CC-BC6C-25639951A092}"/>
  <tableColumns count="7">
    <tableColumn id="1" xr3:uid="{1C727E3C-93D3-4E8A-89A4-75800ACBC2DE}" name="Código" dataDxfId="16"/>
    <tableColumn id="2" xr3:uid="{D37986DA-3BD3-4F66-99FA-57486FB4770C}" name="Especificação" dataDxfId="15"/>
    <tableColumn id="3" xr3:uid="{F6DF0587-75B1-4A31-8F8E-0729FBE7196D}" name="Unidade" dataDxfId="14"/>
    <tableColumn id="4" xr3:uid="{1DA96E64-DA1B-48B8-BD84-7559989646A1}" name="Ufemg" dataDxfId="13"/>
    <tableColumn id="7" xr3:uid="{1887F9E8-C932-4B17-AAF6-FDE963BFE063}" name="Árvore / Unidade" dataDxfId="12"/>
    <tableColumn id="6" xr3:uid="{0CE9BFDC-F9E2-4C56-BE9A-FE291D95BA5D}" name="Quantidade" dataDxfId="11"/>
    <tableColumn id="8" xr3:uid="{F2A6009C-752E-4761-85C4-33D8E1832BBE}" name="Taxa Florestal" dataDxfId="10">
      <calculatedColumnFormula>$J$10*G17*E17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D54BFF4-ABD0-47EE-9169-293EBCD0267A}" name="Tabela5" displayName="Tabela5" ref="B3:H13" totalsRowShown="0" headerRowDxfId="9" dataDxfId="7" headerRowBorderDxfId="8" headerRowCellStyle="Título 2">
  <autoFilter ref="B3:H13" xr:uid="{AD54BFF4-ABD0-47EE-9169-293EBCD0267A}"/>
  <tableColumns count="7">
    <tableColumn id="1" xr3:uid="{D72A4079-C1F2-4B06-98AE-855709AFB632}" name="Código" dataDxfId="6"/>
    <tableColumn id="2" xr3:uid="{C73D2E2E-3A20-43BD-9E05-033A352EBCE0}" name="Especificação" dataDxfId="5"/>
    <tableColumn id="3" xr3:uid="{FC5B59F8-F305-4210-92E5-84814A0E0176}" name="Unidade" dataDxfId="4"/>
    <tableColumn id="4" xr3:uid="{92BA74C4-F646-4207-A871-4395E41087BE}" name="Cálculo" dataDxfId="3"/>
    <tableColumn id="5" xr3:uid="{B2648385-A25E-4E6B-868E-201E99B5DBFB}" name="Quantidade Calculo" dataDxfId="2">
      <calculatedColumnFormula>IF(MOD(G4,1)=0,G4,G4-MOD(G4,1)+1)</calculatedColumnFormula>
    </tableColumn>
    <tableColumn id="6" xr3:uid="{6BB42991-D997-4D6A-9E26-C97A039CB409}" name="Quantidade" dataDxfId="1"/>
    <tableColumn id="7" xr3:uid="{C80387FC-6973-4650-9D74-B7DA020BE23D}" name="Valor" dataDxfId="0">
      <calculatedColumnFormula>IF(F4=0,0,124*$J$10+F4*$J$10)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37721-4AB5-452E-81C7-BBD52682B08C}">
  <dimension ref="A1:M37"/>
  <sheetViews>
    <sheetView tabSelected="1" topLeftCell="A10" workbookViewId="0">
      <selection activeCell="E28" sqref="E28"/>
    </sheetView>
  </sheetViews>
  <sheetFormatPr defaultRowHeight="15" x14ac:dyDescent="0.25"/>
  <cols>
    <col min="2" max="2" width="11.7109375" customWidth="1"/>
    <col min="3" max="3" width="75.42578125" customWidth="1"/>
    <col min="5" max="5" width="34.7109375" customWidth="1"/>
    <col min="6" max="6" width="17.5703125" hidden="1" customWidth="1"/>
    <col min="7" max="7" width="18.28515625" customWidth="1"/>
    <col min="8" max="8" width="16" customWidth="1"/>
    <col min="10" max="10" width="12.28515625" bestFit="1" customWidth="1"/>
  </cols>
  <sheetData>
    <row r="1" spans="1:13" ht="15.75" thickBot="1" x14ac:dyDescent="0.3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3"/>
    </row>
    <row r="2" spans="1:13" ht="15.75" x14ac:dyDescent="0.25">
      <c r="A2" s="1"/>
      <c r="B2" s="53" t="s">
        <v>0</v>
      </c>
      <c r="C2" s="54"/>
      <c r="D2" s="54"/>
      <c r="E2" s="54"/>
      <c r="F2" s="54"/>
      <c r="G2" s="54"/>
      <c r="H2" s="55"/>
      <c r="I2" s="1"/>
      <c r="J2" s="1"/>
      <c r="K2" s="1"/>
      <c r="L2" s="1"/>
      <c r="M2" s="3"/>
    </row>
    <row r="3" spans="1:13" ht="32.25" thickBot="1" x14ac:dyDescent="0.3">
      <c r="A3" s="1"/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6" t="s">
        <v>7</v>
      </c>
      <c r="I3" s="1"/>
      <c r="J3" s="1"/>
      <c r="K3" s="1"/>
      <c r="L3" s="1"/>
      <c r="M3" s="3"/>
    </row>
    <row r="4" spans="1:13" ht="31.5" x14ac:dyDescent="0.25">
      <c r="A4" s="1"/>
      <c r="B4" s="7" t="s">
        <v>8</v>
      </c>
      <c r="C4" s="8" t="s">
        <v>9</v>
      </c>
      <c r="D4" s="9" t="s">
        <v>10</v>
      </c>
      <c r="E4" s="8" t="s">
        <v>11</v>
      </c>
      <c r="F4" s="10">
        <f t="shared" ref="F4:F13" si="0">IF(MOD(G4,1)=0,G4,G4-MOD(G4,1)+1)</f>
        <v>0</v>
      </c>
      <c r="G4" s="11"/>
      <c r="H4" s="12">
        <f>IF(F4=0,0,124*$J$10+F4*$J$10)</f>
        <v>0</v>
      </c>
      <c r="I4" s="1"/>
      <c r="J4" s="1"/>
      <c r="K4" s="1"/>
      <c r="L4" s="1"/>
      <c r="M4" s="3"/>
    </row>
    <row r="5" spans="1:13" ht="32.25" thickBot="1" x14ac:dyDescent="0.3">
      <c r="A5" s="1"/>
      <c r="B5" s="13" t="s">
        <v>12</v>
      </c>
      <c r="C5" s="14" t="s">
        <v>13</v>
      </c>
      <c r="D5" s="15" t="s">
        <v>10</v>
      </c>
      <c r="E5" s="14" t="s">
        <v>11</v>
      </c>
      <c r="F5" s="16">
        <f t="shared" si="0"/>
        <v>0</v>
      </c>
      <c r="G5" s="17"/>
      <c r="H5" s="18">
        <f>IF(F5=0,0,124*$J$10+F5*$J$10)</f>
        <v>0</v>
      </c>
      <c r="I5" s="1"/>
      <c r="J5" s="1"/>
      <c r="K5" s="1"/>
      <c r="L5" s="1"/>
      <c r="M5" s="3"/>
    </row>
    <row r="6" spans="1:13" ht="30" x14ac:dyDescent="0.25">
      <c r="A6" s="1"/>
      <c r="B6" s="13" t="s">
        <v>14</v>
      </c>
      <c r="C6" s="14" t="s">
        <v>15</v>
      </c>
      <c r="D6" s="15" t="s">
        <v>10</v>
      </c>
      <c r="E6" s="14" t="s">
        <v>11</v>
      </c>
      <c r="F6" s="16">
        <f t="shared" si="0"/>
        <v>0</v>
      </c>
      <c r="G6" s="17"/>
      <c r="H6" s="18">
        <f>IF(F6=0,0,124*$J$10+F6*$J$10)</f>
        <v>0</v>
      </c>
      <c r="I6" s="1"/>
      <c r="J6" s="19" t="s">
        <v>64</v>
      </c>
      <c r="K6" s="1"/>
      <c r="L6" s="1"/>
      <c r="M6" s="3"/>
    </row>
    <row r="7" spans="1:13" ht="16.5" thickBot="1" x14ac:dyDescent="0.3">
      <c r="A7" s="1"/>
      <c r="B7" s="13" t="s">
        <v>16</v>
      </c>
      <c r="C7" s="14" t="s">
        <v>17</v>
      </c>
      <c r="D7" s="15" t="s">
        <v>10</v>
      </c>
      <c r="E7" s="14" t="s">
        <v>11</v>
      </c>
      <c r="F7" s="16">
        <f t="shared" si="0"/>
        <v>0</v>
      </c>
      <c r="G7" s="17"/>
      <c r="H7" s="18">
        <f>IF(F7=0,0,124*$J$10+F7*$J$10)</f>
        <v>0</v>
      </c>
      <c r="I7" s="1"/>
      <c r="J7" s="20">
        <v>5.7899000000000003</v>
      </c>
      <c r="K7" s="1"/>
      <c r="L7" s="1"/>
      <c r="M7" s="3"/>
    </row>
    <row r="8" spans="1:13" ht="32.25" thickBot="1" x14ac:dyDescent="0.3">
      <c r="A8" s="1"/>
      <c r="B8" s="13" t="s">
        <v>18</v>
      </c>
      <c r="C8" s="14" t="s">
        <v>19</v>
      </c>
      <c r="D8" s="15" t="s">
        <v>10</v>
      </c>
      <c r="E8" s="14" t="s">
        <v>20</v>
      </c>
      <c r="F8" s="16">
        <f t="shared" si="0"/>
        <v>0</v>
      </c>
      <c r="G8" s="17"/>
      <c r="H8" s="18">
        <f>IF(F8=0,0,124*$J$10+F8*$J$10)</f>
        <v>0</v>
      </c>
      <c r="I8" s="1"/>
      <c r="J8" s="21"/>
      <c r="K8" s="1"/>
      <c r="L8" s="1"/>
      <c r="M8" s="3"/>
    </row>
    <row r="9" spans="1:13" ht="31.5" x14ac:dyDescent="0.25">
      <c r="A9" s="1"/>
      <c r="B9" s="13" t="s">
        <v>21</v>
      </c>
      <c r="C9" s="14" t="s">
        <v>22</v>
      </c>
      <c r="D9" s="15" t="s">
        <v>10</v>
      </c>
      <c r="E9" s="14" t="s">
        <v>23</v>
      </c>
      <c r="F9" s="16">
        <f t="shared" si="0"/>
        <v>0</v>
      </c>
      <c r="G9" s="17"/>
      <c r="H9" s="18">
        <f>IF(F9=0,0,124*$J$10+30*F9*$J$10)</f>
        <v>0</v>
      </c>
      <c r="I9" s="1"/>
      <c r="J9" s="19" t="s">
        <v>65</v>
      </c>
      <c r="K9" s="1"/>
      <c r="L9" s="1"/>
      <c r="M9" s="3"/>
    </row>
    <row r="10" spans="1:13" ht="32.25" thickBot="1" x14ac:dyDescent="0.3">
      <c r="A10" s="1"/>
      <c r="B10" s="13" t="s">
        <v>24</v>
      </c>
      <c r="C10" s="14" t="s">
        <v>25</v>
      </c>
      <c r="D10" s="15" t="s">
        <v>10</v>
      </c>
      <c r="E10" s="14" t="s">
        <v>11</v>
      </c>
      <c r="F10" s="16">
        <f t="shared" si="0"/>
        <v>0</v>
      </c>
      <c r="G10" s="17"/>
      <c r="H10" s="18">
        <f>IF(F10=0,0,124*$J$10+F10*$J$10)</f>
        <v>0</v>
      </c>
      <c r="I10" s="1"/>
      <c r="J10" s="20">
        <v>5.7899000000000003</v>
      </c>
      <c r="K10" s="1"/>
      <c r="L10" s="1"/>
      <c r="M10" s="3"/>
    </row>
    <row r="11" spans="1:13" ht="15.75" x14ac:dyDescent="0.25">
      <c r="A11" s="1"/>
      <c r="B11" s="13" t="s">
        <v>26</v>
      </c>
      <c r="C11" s="14" t="s">
        <v>27</v>
      </c>
      <c r="D11" s="15" t="s">
        <v>10</v>
      </c>
      <c r="E11" s="14" t="s">
        <v>11</v>
      </c>
      <c r="F11" s="16">
        <f t="shared" si="0"/>
        <v>0</v>
      </c>
      <c r="G11" s="17"/>
      <c r="H11" s="18">
        <f>IF(F11=0,0,124*$J$10+F11*$J$10)</f>
        <v>0</v>
      </c>
      <c r="I11" s="1"/>
      <c r="J11" s="1"/>
      <c r="K11" s="1"/>
      <c r="L11" s="1"/>
      <c r="M11" s="3"/>
    </row>
    <row r="12" spans="1:13" ht="31.5" x14ac:dyDescent="0.25">
      <c r="A12" s="1"/>
      <c r="B12" s="13" t="s">
        <v>28</v>
      </c>
      <c r="C12" s="14" t="s">
        <v>29</v>
      </c>
      <c r="D12" s="15" t="s">
        <v>30</v>
      </c>
      <c r="E12" s="14" t="s">
        <v>31</v>
      </c>
      <c r="F12" s="16">
        <f t="shared" si="0"/>
        <v>0</v>
      </c>
      <c r="G12" s="17"/>
      <c r="H12" s="18">
        <f>IF(F12=0,0,124*$J$10+F12*$J$10)</f>
        <v>0</v>
      </c>
      <c r="I12" s="1"/>
      <c r="J12" s="1"/>
      <c r="K12" s="1"/>
      <c r="L12" s="1"/>
      <c r="M12" s="3"/>
    </row>
    <row r="13" spans="1:13" ht="32.25" thickBot="1" x14ac:dyDescent="0.3">
      <c r="A13" s="1"/>
      <c r="B13" s="22" t="s">
        <v>32</v>
      </c>
      <c r="C13" s="23" t="s">
        <v>33</v>
      </c>
      <c r="D13" s="24" t="s">
        <v>10</v>
      </c>
      <c r="E13" s="23" t="s">
        <v>20</v>
      </c>
      <c r="F13" s="25">
        <f t="shared" si="0"/>
        <v>0</v>
      </c>
      <c r="G13" s="26"/>
      <c r="H13" s="27">
        <f>IF(F13=0,0,124*$J$10+F13*$J$10)</f>
        <v>0</v>
      </c>
      <c r="I13" s="1"/>
      <c r="J13" s="1"/>
      <c r="K13" s="1"/>
      <c r="L13" s="1"/>
      <c r="M13" s="3"/>
    </row>
    <row r="14" spans="1:13" ht="15.75" thickBot="1" x14ac:dyDescent="0.3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3"/>
    </row>
    <row r="15" spans="1:13" ht="15.75" x14ac:dyDescent="0.25">
      <c r="A15" s="1"/>
      <c r="B15" s="56" t="s">
        <v>34</v>
      </c>
      <c r="C15" s="57"/>
      <c r="D15" s="57"/>
      <c r="E15" s="57"/>
      <c r="F15" s="57"/>
      <c r="G15" s="57"/>
      <c r="H15" s="58"/>
      <c r="I15" s="1"/>
      <c r="J15" s="1"/>
      <c r="K15" s="1"/>
      <c r="L15" s="1"/>
      <c r="M15" s="3"/>
    </row>
    <row r="16" spans="1:13" ht="32.25" thickBot="1" x14ac:dyDescent="0.3">
      <c r="A16" s="1"/>
      <c r="B16" s="28" t="s">
        <v>1</v>
      </c>
      <c r="C16" s="5" t="s">
        <v>2</v>
      </c>
      <c r="D16" s="5" t="s">
        <v>3</v>
      </c>
      <c r="E16" s="5" t="s">
        <v>35</v>
      </c>
      <c r="F16" s="5" t="s">
        <v>36</v>
      </c>
      <c r="G16" s="5" t="s">
        <v>6</v>
      </c>
      <c r="H16" s="29" t="s">
        <v>37</v>
      </c>
      <c r="I16" s="1"/>
      <c r="J16" s="1"/>
      <c r="K16" s="1"/>
      <c r="L16" s="1"/>
      <c r="M16" s="3"/>
    </row>
    <row r="17" spans="1:13" ht="15.75" x14ac:dyDescent="0.25">
      <c r="A17" s="1"/>
      <c r="B17" s="30" t="s">
        <v>38</v>
      </c>
      <c r="C17" s="31" t="s">
        <v>39</v>
      </c>
      <c r="D17" s="32" t="s">
        <v>30</v>
      </c>
      <c r="E17" s="32">
        <v>0.28000000000000003</v>
      </c>
      <c r="F17" s="33">
        <v>0</v>
      </c>
      <c r="G17" s="34"/>
      <c r="H17" s="35">
        <f t="shared" ref="H17:H28" si="1">$J$10*G17*E17</f>
        <v>0</v>
      </c>
      <c r="I17" s="1"/>
      <c r="J17" s="1"/>
      <c r="K17" s="1"/>
      <c r="L17" s="1"/>
      <c r="M17" s="3"/>
    </row>
    <row r="18" spans="1:13" ht="15.75" x14ac:dyDescent="0.25">
      <c r="A18" s="1"/>
      <c r="B18" s="36" t="s">
        <v>40</v>
      </c>
      <c r="C18" s="37" t="s">
        <v>41</v>
      </c>
      <c r="D18" s="38" t="s">
        <v>30</v>
      </c>
      <c r="E18" s="38">
        <v>0.28000000000000003</v>
      </c>
      <c r="F18" s="39">
        <v>0</v>
      </c>
      <c r="G18" s="40"/>
      <c r="H18" s="41">
        <f t="shared" si="1"/>
        <v>0</v>
      </c>
      <c r="I18" s="1"/>
      <c r="J18" s="1"/>
      <c r="K18" s="1"/>
      <c r="L18" s="1"/>
      <c r="M18" s="3"/>
    </row>
    <row r="19" spans="1:13" ht="15.75" x14ac:dyDescent="0.25">
      <c r="A19" s="1"/>
      <c r="B19" s="36" t="s">
        <v>42</v>
      </c>
      <c r="C19" s="37" t="s">
        <v>43</v>
      </c>
      <c r="D19" s="38" t="s">
        <v>30</v>
      </c>
      <c r="E19" s="38">
        <v>1.4</v>
      </c>
      <c r="F19" s="39">
        <v>6</v>
      </c>
      <c r="G19" s="40"/>
      <c r="H19" s="41">
        <f t="shared" si="1"/>
        <v>0</v>
      </c>
      <c r="I19" s="1"/>
      <c r="J19" s="1"/>
      <c r="K19" s="1"/>
      <c r="L19" s="1"/>
      <c r="M19" s="3"/>
    </row>
    <row r="20" spans="1:13" ht="15.75" x14ac:dyDescent="0.25">
      <c r="A20" s="1"/>
      <c r="B20" s="36" t="s">
        <v>44</v>
      </c>
      <c r="C20" s="37" t="s">
        <v>45</v>
      </c>
      <c r="D20" s="38" t="s">
        <v>30</v>
      </c>
      <c r="E20" s="38">
        <v>0.54</v>
      </c>
      <c r="F20" s="39">
        <v>0</v>
      </c>
      <c r="G20" s="40"/>
      <c r="H20" s="41">
        <f t="shared" si="1"/>
        <v>0</v>
      </c>
      <c r="I20" s="1"/>
      <c r="J20" s="1"/>
      <c r="K20" s="1"/>
      <c r="L20" s="1"/>
      <c r="M20" s="3"/>
    </row>
    <row r="21" spans="1:13" ht="15.75" x14ac:dyDescent="0.25">
      <c r="A21" s="1"/>
      <c r="B21" s="36" t="s">
        <v>46</v>
      </c>
      <c r="C21" s="37" t="s">
        <v>47</v>
      </c>
      <c r="D21" s="38" t="s">
        <v>30</v>
      </c>
      <c r="E21" s="38">
        <v>0.54</v>
      </c>
      <c r="F21" s="39">
        <v>0</v>
      </c>
      <c r="G21" s="40"/>
      <c r="H21" s="41">
        <f t="shared" si="1"/>
        <v>0</v>
      </c>
      <c r="I21" s="1"/>
      <c r="J21" s="1"/>
      <c r="K21" s="1"/>
      <c r="L21" s="1"/>
      <c r="M21" s="3"/>
    </row>
    <row r="22" spans="1:13" ht="15.75" x14ac:dyDescent="0.25">
      <c r="A22" s="1"/>
      <c r="B22" s="36" t="s">
        <v>48</v>
      </c>
      <c r="C22" s="37" t="s">
        <v>49</v>
      </c>
      <c r="D22" s="38" t="s">
        <v>30</v>
      </c>
      <c r="E22" s="38">
        <v>9.35</v>
      </c>
      <c r="F22" s="39">
        <v>6</v>
      </c>
      <c r="G22" s="40"/>
      <c r="H22" s="41">
        <f t="shared" si="1"/>
        <v>0</v>
      </c>
      <c r="I22" s="1"/>
      <c r="J22" s="1"/>
      <c r="K22" s="1"/>
      <c r="L22" s="1"/>
      <c r="M22" s="3"/>
    </row>
    <row r="23" spans="1:13" ht="15.75" x14ac:dyDescent="0.25">
      <c r="A23" s="1"/>
      <c r="B23" s="36" t="s">
        <v>50</v>
      </c>
      <c r="C23" s="37" t="s">
        <v>51</v>
      </c>
      <c r="D23" s="38" t="s">
        <v>30</v>
      </c>
      <c r="E23" s="38">
        <v>0.56000000000000005</v>
      </c>
      <c r="F23" s="39">
        <v>0</v>
      </c>
      <c r="G23" s="40"/>
      <c r="H23" s="41">
        <f t="shared" si="1"/>
        <v>0</v>
      </c>
      <c r="I23" s="1"/>
      <c r="J23" s="1"/>
      <c r="K23" s="1"/>
      <c r="L23" s="1"/>
      <c r="M23" s="3"/>
    </row>
    <row r="24" spans="1:13" ht="15.75" x14ac:dyDescent="0.25">
      <c r="A24" s="1"/>
      <c r="B24" s="36" t="s">
        <v>52</v>
      </c>
      <c r="C24" s="37" t="s">
        <v>53</v>
      </c>
      <c r="D24" s="38" t="s">
        <v>30</v>
      </c>
      <c r="E24" s="38">
        <v>0.56000000000000005</v>
      </c>
      <c r="F24" s="39">
        <v>0</v>
      </c>
      <c r="G24" s="40"/>
      <c r="H24" s="41">
        <f t="shared" si="1"/>
        <v>0</v>
      </c>
      <c r="I24" s="1"/>
      <c r="J24" s="1"/>
      <c r="K24" s="1"/>
      <c r="L24" s="1"/>
      <c r="M24" s="3"/>
    </row>
    <row r="25" spans="1:13" ht="15.75" x14ac:dyDescent="0.25">
      <c r="A25" s="1"/>
      <c r="B25" s="36" t="s">
        <v>54</v>
      </c>
      <c r="C25" s="37" t="s">
        <v>55</v>
      </c>
      <c r="D25" s="38" t="s">
        <v>30</v>
      </c>
      <c r="E25" s="38">
        <v>2.8</v>
      </c>
      <c r="F25" s="39">
        <v>12</v>
      </c>
      <c r="G25" s="40"/>
      <c r="H25" s="41">
        <f t="shared" si="1"/>
        <v>0</v>
      </c>
      <c r="I25" s="1"/>
      <c r="J25" s="1"/>
      <c r="K25" s="1"/>
      <c r="L25" s="1"/>
      <c r="M25" s="3"/>
    </row>
    <row r="26" spans="1:13" ht="15.75" x14ac:dyDescent="0.25">
      <c r="A26" s="1"/>
      <c r="B26" s="36" t="s">
        <v>56</v>
      </c>
      <c r="C26" s="37" t="s">
        <v>57</v>
      </c>
      <c r="D26" s="38" t="s">
        <v>58</v>
      </c>
      <c r="E26" s="38">
        <v>7.0000000000000007E-2</v>
      </c>
      <c r="F26" s="39">
        <v>0</v>
      </c>
      <c r="G26" s="40"/>
      <c r="H26" s="41">
        <f t="shared" si="1"/>
        <v>0</v>
      </c>
      <c r="I26" s="1"/>
      <c r="J26" s="1"/>
      <c r="K26" s="1"/>
      <c r="L26" s="1"/>
      <c r="M26" s="3"/>
    </row>
    <row r="27" spans="1:13" ht="15.75" x14ac:dyDescent="0.25">
      <c r="A27" s="1"/>
      <c r="B27" s="36" t="s">
        <v>59</v>
      </c>
      <c r="C27" s="37" t="s">
        <v>60</v>
      </c>
      <c r="D27" s="38" t="s">
        <v>58</v>
      </c>
      <c r="E27" s="38">
        <v>7.0000000000000007E-2</v>
      </c>
      <c r="F27" s="39">
        <v>0</v>
      </c>
      <c r="G27" s="40"/>
      <c r="H27" s="41">
        <f t="shared" si="1"/>
        <v>0</v>
      </c>
      <c r="I27" s="1"/>
      <c r="J27" s="1"/>
      <c r="K27" s="1"/>
      <c r="L27" s="1"/>
      <c r="M27" s="3"/>
    </row>
    <row r="28" spans="1:13" ht="16.5" thickBot="1" x14ac:dyDescent="0.3">
      <c r="A28" s="1"/>
      <c r="B28" s="42" t="s">
        <v>61</v>
      </c>
      <c r="C28" s="43" t="s">
        <v>62</v>
      </c>
      <c r="D28" s="44" t="s">
        <v>58</v>
      </c>
      <c r="E28" s="44">
        <v>0.37</v>
      </c>
      <c r="F28" s="45">
        <v>0</v>
      </c>
      <c r="G28" s="46"/>
      <c r="H28" s="47">
        <f t="shared" si="1"/>
        <v>0</v>
      </c>
      <c r="I28" s="1"/>
      <c r="J28" s="1"/>
      <c r="K28" s="1"/>
      <c r="L28" s="1"/>
      <c r="M28" s="3"/>
    </row>
    <row r="29" spans="1:13" ht="16.5" thickBot="1" x14ac:dyDescent="0.3">
      <c r="A29" s="1"/>
      <c r="B29" s="48" t="s">
        <v>63</v>
      </c>
      <c r="C29" s="49"/>
      <c r="D29" s="50"/>
      <c r="E29" s="50"/>
      <c r="F29" s="50"/>
      <c r="G29" s="51"/>
      <c r="H29" s="52"/>
      <c r="I29" s="1"/>
      <c r="J29" s="1"/>
      <c r="K29" s="1"/>
      <c r="L29" s="1"/>
      <c r="M29" s="3"/>
    </row>
    <row r="30" spans="1:13" x14ac:dyDescent="0.25">
      <c r="A30" s="1"/>
      <c r="B30" s="1"/>
      <c r="C30" s="2"/>
      <c r="D30" s="1"/>
      <c r="E30" s="1"/>
      <c r="F30" s="1"/>
      <c r="G30" s="1"/>
      <c r="H30" s="1"/>
      <c r="I30" s="3"/>
      <c r="J30" s="3"/>
      <c r="K30" s="3"/>
      <c r="L30" s="3"/>
      <c r="M30" s="3"/>
    </row>
    <row r="31" spans="1:13" x14ac:dyDescent="0.25">
      <c r="A31" s="1"/>
      <c r="B31" s="1"/>
      <c r="C31" s="2"/>
      <c r="D31" s="1"/>
      <c r="E31" s="1"/>
      <c r="F31" s="1"/>
      <c r="G31" s="1"/>
      <c r="H31" s="1"/>
      <c r="I31" s="3"/>
      <c r="J31" s="3"/>
      <c r="K31" s="3"/>
      <c r="L31" s="3"/>
      <c r="M31" s="3"/>
    </row>
    <row r="32" spans="1:13" x14ac:dyDescent="0.25">
      <c r="A32" s="1"/>
      <c r="B32" s="1"/>
      <c r="C32" s="2"/>
      <c r="D32" s="1"/>
      <c r="E32" s="1"/>
      <c r="F32" s="1"/>
      <c r="G32" s="1"/>
      <c r="H32" s="1"/>
      <c r="I32" s="3"/>
      <c r="J32" s="3"/>
      <c r="K32" s="3"/>
      <c r="L32" s="3"/>
      <c r="M32" s="3"/>
    </row>
    <row r="33" spans="1:13" x14ac:dyDescent="0.25">
      <c r="A33" s="1"/>
      <c r="B33" s="1"/>
      <c r="C33" s="2"/>
      <c r="D33" s="1"/>
      <c r="E33" s="1"/>
      <c r="F33" s="1"/>
      <c r="G33" s="1"/>
      <c r="H33" s="1"/>
      <c r="I33" s="3"/>
      <c r="J33" s="3"/>
      <c r="K33" s="3"/>
      <c r="L33" s="3"/>
      <c r="M33" s="3"/>
    </row>
    <row r="34" spans="1:13" x14ac:dyDescent="0.25">
      <c r="A34" s="1"/>
      <c r="B34" s="1"/>
      <c r="C34" s="2"/>
      <c r="D34" s="1"/>
      <c r="E34" s="1"/>
      <c r="F34" s="1"/>
      <c r="G34" s="1"/>
      <c r="H34" s="1"/>
      <c r="I34" s="3"/>
      <c r="J34" s="3"/>
      <c r="K34" s="3"/>
      <c r="L34" s="3"/>
      <c r="M34" s="3"/>
    </row>
    <row r="35" spans="1:13" x14ac:dyDescent="0.25">
      <c r="A35" s="1"/>
      <c r="B35" s="1"/>
      <c r="C35" s="2"/>
      <c r="D35" s="1"/>
      <c r="E35" s="1"/>
      <c r="F35" s="1"/>
      <c r="G35" s="1"/>
      <c r="H35" s="1"/>
      <c r="I35" s="3"/>
      <c r="J35" s="3"/>
      <c r="K35" s="3"/>
      <c r="L35" s="3"/>
      <c r="M35" s="3"/>
    </row>
    <row r="36" spans="1:13" x14ac:dyDescent="0.25">
      <c r="A36" s="1"/>
      <c r="B36" s="1"/>
      <c r="C36" s="2"/>
      <c r="D36" s="1"/>
      <c r="E36" s="1"/>
      <c r="F36" s="1"/>
      <c r="G36" s="1"/>
      <c r="H36" s="1"/>
      <c r="I36" s="3"/>
      <c r="J36" s="3"/>
      <c r="K36" s="3"/>
      <c r="L36" s="3"/>
      <c r="M36" s="3"/>
    </row>
    <row r="37" spans="1:13" x14ac:dyDescent="0.25">
      <c r="A37" s="1"/>
      <c r="B37" s="1"/>
      <c r="C37" s="2"/>
      <c r="D37" s="1"/>
      <c r="E37" s="1"/>
      <c r="F37" s="1"/>
      <c r="G37" s="1"/>
      <c r="H37" s="1"/>
      <c r="I37" s="3"/>
      <c r="J37" s="3"/>
      <c r="K37" s="3"/>
      <c r="L37" s="3"/>
      <c r="M37" s="3"/>
    </row>
  </sheetData>
  <sheetProtection algorithmName="SHA-512" hashValue="0sVfLfSU8vmHTEn8FwZXrvHeIP+cLHem15Wzo7woEDhbbo+seCKHf6GFwCtURvWMqsxoWOYunHb22BUIWeqy9w==" saltValue="Ky2LAuoHwCHrdS8ce7Kamg==" spinCount="100000" sheet="1" objects="1" scenarios="1"/>
  <mergeCells count="2">
    <mergeCell ref="B2:H2"/>
    <mergeCell ref="B15:H15"/>
  </mergeCells>
  <pageMargins left="0.511811024" right="0.511811024" top="0.78740157499999996" bottom="0.78740157499999996" header="0.31496062000000002" footer="0.31496062000000002"/>
  <ignoredErrors>
    <ignoredError sqref="H9" calculatedColumn="1"/>
  </ignoredErrors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Roversi Alves</dc:creator>
  <cp:lastModifiedBy>Hugo Roversi Alves</cp:lastModifiedBy>
  <dcterms:created xsi:type="dcterms:W3CDTF">2026-01-05T12:42:37Z</dcterms:created>
  <dcterms:modified xsi:type="dcterms:W3CDTF">2026-01-05T12:59:53Z</dcterms:modified>
</cp:coreProperties>
</file>